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2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<sst xmlns="http://schemas.openxmlformats.org/spreadsheetml/2006/main" count="197" uniqueCount="141">
  <si>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</si>
  <si>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Six-Month period ended 30 June 2010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</si>
  <si>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</si>
  <si>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</si>
  <si>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</si>
  <si>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</si>
  <si>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</si>
  <si>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</si>
  <si>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</si>
  <si>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</si>
  <si>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</si>
  <si>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</si>
  <si>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</si>
  <si>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</si>
  <si>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</si>
  <si>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</si>
  <si>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</si>
  <si>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</si>
  <si>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6 months ended 30 June 2009</t>
  </si>
  <si>
    <t>As at 1 January 2009</t>
  </si>
  <si>
    <t>-</t>
  </si>
  <si>
    <t>Total comprehensive income for the period</t>
  </si>
  <si>
    <t>Dividends</t>
  </si>
  <si>
    <t>As at 30 June 2009</t>
  </si>
  <si>
    <t>Unaudited 6 months ended 30 June 2010</t>
  </si>
  <si>
    <t>As at 1 January 2010</t>
  </si>
  <si>
    <t>As at 30 June 2010</t>
  </si>
  <si>
    <t>The Condensed Consolidated Statement of Changes in Equity should be read in conjunction with the Audited Annual Financial Statements for the year</t>
  </si>
  <si>
    <t>ended 31 December 2009 and the accompanying explanatory notes attached to the interim financial statements.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</si>
  <si>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</si>
  <si>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</si>
  <si>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</si>
  <si>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</si>
  <si>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</si>
  <si>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</si>
  <si>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</si>
  <si>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</si>
  <si>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</si>
  <si>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</si>
  <si>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</si>
  <si>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30.06.2010</t>
  </si>
  <si>
    <t>30.06.2009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</si>
  <si>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</si>
  <si>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</si>
  <si>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</si>
  <si>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</si>
  <si>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</si>
  <si>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</si>
  <si>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</si>
  <si>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</si>
  <si>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</si>
  <si>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</si>
  <si>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</si>
  <si>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</si>
  <si>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</si>
  <si>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</si>
  <si>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</si>
  <si>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</si>
  <si>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</si>
  <si>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</si>
  <si>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2009 and the accompanying explanatory notes attached to</t>
  </si>
  <si>
    <t>the interim financial statements</t>
  </si>
  <si>
    <t>Quarterly Report on Unaudited Consolidated Results for the Six-Month ended 30 June 2010</t>
  </si>
  <si>
    <t>Page 4</t>
  </si>
  <si>
    <t>UNAUDITED CONDENSED CONSOLIDATED STATEMENT OF CASH FLOWS</t>
  </si>
  <si>
    <t>6 Months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</si>
  <si>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</si>
  <si>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</si>
  <si>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</si>
  <si>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</si>
  <si>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</si>
  <si>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</si>
  <si>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</si>
  <si>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</si>
  <si>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</si>
  <si>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</si>
  <si>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Net cash (used in)/from operating activities</t>
  </si>
  <si>
    <t>CASH FLOW FROM INVESTING ACTIVITIES</t>
  </si>
  <si>
    <t>Purchase of property, plant and equipment</t>
  </si>
  <si>
    <t>Purchase of investment property</t>
  </si>
  <si>
    <t>Proceeds from disposal of property, plant and equipment</t>
  </si>
  <si>
    <t>Proceeds from disposal of investment properties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</si>
  <si>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</si>
  <si>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</si>
  <si>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</si>
  <si>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</si>
  <si>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</si>
  <si>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from/(repayment of) other short term borrowings</t>
  </si>
  <si>
    <t>Repayment of term loan</t>
  </si>
  <si>
    <t>Repayment of HP creditors</t>
  </si>
  <si>
    <t>Net cash from/(used in)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</si>
  <si>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</si>
  <si>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</si>
  <si>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</si>
  <si>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</si>
  <si>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</si>
  <si>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</si>
  <si>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Bank overdrafts</t>
  </si>
  <si>
    <t>The Condensed Consolidated Statement of Cash Flows should be read in conjunction with the Audited Annual Financial</t>
  </si>
  <si>
    <t>Statements for the year ended 31 December 2009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</si>
  <si>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</si>
  <si>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</si>
  <si>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</si>
  <si>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</si>
  <si>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</si>
  <si>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</si>
  <si>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31.12.2009</t>
  </si>
  <si>
    <t>ASSETS</t>
  </si>
  <si>
    <t>(Restated)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</si>
  <si>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</si>
  <si>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</si>
  <si>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</si>
  <si>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</si>
  <si>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</si>
  <si>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</si>
  <si>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</si>
  <si>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</si>
  <si>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</si>
  <si>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</si>
  <si>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</si>
  <si>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</si>
  <si>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</si>
  <si>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</si>
  <si>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</si>
  <si>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Other reserves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</si>
  <si>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</si>
  <si>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</si>
  <si>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</si>
  <si>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</si>
  <si>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</si>
  <si>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</si>
  <si>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</si>
  <si>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</si>
  <si>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</si>
  <si>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</si>
  <si>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</si>
  <si>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</si>
  <si>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</si>
  <si>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</si>
  <si>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2009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</si>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</sst>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#,##0;\-#,##0"/>
    <numFmt numFmtId="167" formatCode="_-* #,##0.00_-;\-* #,##0.00_-;_-* \-??_-;_-@_-"/>
    <numFmt numFmtId="168" formatCode="#,##0.00;\-#,##0.00"/>
    <numFmt numFmtId="169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7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5" fontId="19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5" fontId="20" fillId="0" borderId="13" xfId="15" applyNumberFormat="1" applyFont="1" applyFill="1" applyBorder="1" applyAlignment="1" applyProtection="1">
      <alignment/>
      <protection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4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/>
      <protection/>
    </xf>
    <xf numFmtId="168" fontId="20" fillId="0" borderId="14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9" fontId="20" fillId="0" borderId="0" xfId="0" applyNumberFormat="1" applyFont="1" applyAlignment="1">
      <alignment/>
    </xf>
    <xf numFmtId="167" fontId="20" fillId="0" borderId="0" xfId="15" applyFont="1" applyFill="1" applyBorder="1" applyAlignment="1" applyProtection="1">
      <alignment horizontal="right"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166" fontId="20" fillId="0" borderId="0" xfId="0" applyNumberFormat="1" applyFont="1" applyAlignment="1">
      <alignment horizontal="right"/>
    </xf>
    <xf numFmtId="166" fontId="20" fillId="0" borderId="10" xfId="15" applyNumberFormat="1" applyFont="1" applyFill="1" applyBorder="1" applyAlignment="1" applyProtection="1">
      <alignment horizontal="right"/>
      <protection/>
    </xf>
    <xf numFmtId="166" fontId="20" fillId="0" borderId="10" xfId="0" applyNumberFormat="1" applyFont="1" applyBorder="1" applyAlignment="1">
      <alignment/>
    </xf>
    <xf numFmtId="166" fontId="20" fillId="0" borderId="0" xfId="15" applyNumberFormat="1" applyFont="1" applyFill="1" applyBorder="1" applyAlignment="1" applyProtection="1">
      <alignment horizontal="right"/>
      <protection/>
    </xf>
    <xf numFmtId="166" fontId="20" fillId="0" borderId="0" xfId="15" applyNumberFormat="1" applyFont="1" applyFill="1" applyBorder="1" applyAlignment="1" applyProtection="1">
      <alignment horizontal="center"/>
      <protection/>
    </xf>
    <xf numFmtId="167" fontId="20" fillId="0" borderId="0" xfId="15" applyFont="1" applyFill="1" applyBorder="1" applyAlignment="1" applyProtection="1">
      <alignment horizontal="center"/>
      <protection/>
    </xf>
    <xf numFmtId="166" fontId="20" fillId="0" borderId="15" xfId="15" applyNumberFormat="1" applyFont="1" applyFill="1" applyBorder="1" applyAlignment="1" applyProtection="1">
      <alignment/>
      <protection/>
    </xf>
    <xf numFmtId="166" fontId="20" fillId="0" borderId="11" xfId="15" applyNumberFormat="1" applyFont="1" applyFill="1" applyBorder="1" applyAlignment="1" applyProtection="1">
      <alignment/>
      <protection/>
    </xf>
    <xf numFmtId="166" fontId="20" fillId="0" borderId="11" xfId="15" applyNumberFormat="1" applyFont="1" applyFill="1" applyBorder="1" applyAlignment="1" applyProtection="1">
      <alignment horizontal="right"/>
      <protection/>
    </xf>
    <xf numFmtId="166" fontId="20" fillId="0" borderId="16" xfId="15" applyNumberFormat="1" applyFont="1" applyFill="1" applyBorder="1" applyAlignment="1" applyProtection="1">
      <alignment/>
      <protection/>
    </xf>
    <xf numFmtId="166" fontId="20" fillId="0" borderId="12" xfId="15" applyNumberFormat="1" applyFont="1" applyFill="1" applyBorder="1" applyAlignment="1" applyProtection="1">
      <alignment/>
      <protection/>
    </xf>
    <xf numFmtId="166" fontId="20" fillId="0" borderId="10" xfId="15" applyNumberFormat="1" applyFont="1" applyFill="1" applyBorder="1" applyAlignment="1" applyProtection="1">
      <alignment/>
      <protection/>
    </xf>
    <xf numFmtId="166" fontId="20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7" xfId="15" applyNumberFormat="1" applyFont="1" applyFill="1" applyBorder="1" applyAlignment="1" applyProtection="1">
      <alignment/>
      <protection/>
    </xf>
    <xf numFmtId="166" fontId="20" fillId="0" borderId="17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0">
      <selection activeCell="K41" sqref="K41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7474</v>
      </c>
      <c r="H17" s="10"/>
      <c r="I17" s="10">
        <v>47640</v>
      </c>
      <c r="J17" s="10"/>
      <c r="K17" s="10">
        <f>SUM(C17:I17)</f>
        <v>121114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8487</v>
      </c>
      <c r="J19" s="10"/>
      <c r="K19" s="10">
        <f>SUM(C19:I19)</f>
        <v>8487</v>
      </c>
    </row>
    <row r="20" spans="3:11" ht="12.75">
      <c r="C20" s="11"/>
      <c r="D20" s="10"/>
      <c r="E20" s="11"/>
      <c r="F20" s="11"/>
      <c r="G20" s="11"/>
      <c r="H20" s="10"/>
      <c r="I20" s="10"/>
      <c r="J20" s="10"/>
      <c r="K20" s="10"/>
    </row>
    <row r="21" spans="1:11" ht="12.75">
      <c r="A21" t="s">
        <v>22</v>
      </c>
      <c r="C21" s="11" t="s">
        <v>20</v>
      </c>
      <c r="D21" s="10"/>
      <c r="E21" s="11" t="s">
        <v>20</v>
      </c>
      <c r="F21" s="11"/>
      <c r="G21" s="11" t="s">
        <v>20</v>
      </c>
      <c r="H21" s="10"/>
      <c r="I21" s="10">
        <v>-1980</v>
      </c>
      <c r="J21" s="10"/>
      <c r="K21" s="10">
        <f>SUM(C21:I21)</f>
        <v>-1980</v>
      </c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3" t="s">
        <v>23</v>
      </c>
      <c r="C23" s="14">
        <f>SUM(C17:C22)</f>
        <v>66000</v>
      </c>
      <c r="D23" s="14"/>
      <c r="E23" s="15" t="s">
        <v>20</v>
      </c>
      <c r="F23" s="15"/>
      <c r="G23" s="16">
        <f>SUM(G17:G22)</f>
        <v>7474</v>
      </c>
      <c r="H23" s="14"/>
      <c r="I23" s="14">
        <f>SUM(I17:I22)</f>
        <v>54147</v>
      </c>
      <c r="J23" s="14"/>
      <c r="K23" s="14">
        <f>SUM(K17:K22)</f>
        <v>127621</v>
      </c>
    </row>
    <row r="24" spans="3:11" ht="12.75">
      <c r="C24" s="17"/>
      <c r="D24" s="17"/>
      <c r="E24" s="17"/>
      <c r="F24" s="17"/>
      <c r="G24" s="18"/>
      <c r="H24" s="17"/>
      <c r="I24" s="17"/>
      <c r="J24" s="17"/>
      <c r="K24" s="17"/>
    </row>
    <row r="25" spans="3:11" ht="12.75">
      <c r="C25" s="17"/>
      <c r="D25" s="17"/>
      <c r="E25" s="17"/>
      <c r="F25" s="17"/>
      <c r="G25" s="18"/>
      <c r="H25" s="17"/>
      <c r="I25" s="17"/>
      <c r="J25" s="17"/>
      <c r="K25" s="17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8" t="s">
        <v>24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3:11" ht="12.75"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t="s">
        <v>25</v>
      </c>
      <c r="C29" s="10">
        <v>66000</v>
      </c>
      <c r="D29" s="10"/>
      <c r="E29" s="11" t="s">
        <v>20</v>
      </c>
      <c r="F29" s="11"/>
      <c r="G29" s="10">
        <v>7100</v>
      </c>
      <c r="H29" s="10"/>
      <c r="I29" s="10">
        <v>66097</v>
      </c>
      <c r="J29" s="10"/>
      <c r="K29" s="10">
        <f>SUM(C29:I29)</f>
        <v>139197</v>
      </c>
    </row>
    <row r="30" spans="3:11" ht="12.75">
      <c r="C30" s="11"/>
      <c r="D30" s="10"/>
      <c r="E30" s="10"/>
      <c r="F30" s="10"/>
      <c r="G30" s="11"/>
      <c r="H30" s="10"/>
      <c r="I30" s="10"/>
      <c r="J30" s="10"/>
      <c r="K30" s="11"/>
    </row>
    <row r="31" spans="1:11" ht="12.75">
      <c r="A31" t="s">
        <v>21</v>
      </c>
      <c r="C31" s="11" t="s">
        <v>20</v>
      </c>
      <c r="D31" s="10"/>
      <c r="E31" s="11" t="s">
        <v>20</v>
      </c>
      <c r="F31" s="11"/>
      <c r="G31" s="11" t="s">
        <v>20</v>
      </c>
      <c r="H31" s="10"/>
      <c r="I31" s="10">
        <v>10229</v>
      </c>
      <c r="J31" s="10"/>
      <c r="K31" s="12">
        <f>I31</f>
        <v>10229</v>
      </c>
    </row>
    <row r="32" spans="3:11" ht="12.75">
      <c r="C32" s="11"/>
      <c r="D32" s="10"/>
      <c r="E32" s="11"/>
      <c r="F32" s="11"/>
      <c r="G32" s="11"/>
      <c r="H32" s="10"/>
      <c r="I32" s="10"/>
      <c r="J32" s="10"/>
      <c r="K32" s="12"/>
    </row>
    <row r="33" spans="1:11" ht="12.75">
      <c r="A33" t="s">
        <v>22</v>
      </c>
      <c r="C33" s="11" t="s">
        <v>20</v>
      </c>
      <c r="D33" s="10"/>
      <c r="E33" s="11" t="s">
        <v>20</v>
      </c>
      <c r="F33" s="11"/>
      <c r="G33" s="11" t="s">
        <v>20</v>
      </c>
      <c r="H33" s="10"/>
      <c r="I33" s="10">
        <v>-1980</v>
      </c>
      <c r="J33" s="10"/>
      <c r="K33" s="10">
        <f>SUM(C33:I33)</f>
        <v>-1980</v>
      </c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3" t="s">
        <v>26</v>
      </c>
      <c r="C35" s="14">
        <f>SUM(C29:C34)</f>
        <v>66000</v>
      </c>
      <c r="D35" s="14"/>
      <c r="E35" s="15" t="s">
        <v>20</v>
      </c>
      <c r="F35" s="15"/>
      <c r="G35" s="14">
        <f>SUM(G29:G34)</f>
        <v>7100</v>
      </c>
      <c r="H35" s="14"/>
      <c r="I35" s="14">
        <f>SUM(I29:I34)</f>
        <v>74346</v>
      </c>
      <c r="J35" s="14"/>
      <c r="K35" s="14">
        <f>SUM(K29:K34)</f>
        <v>147446</v>
      </c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>
      <c r="C51" s="19"/>
      <c r="D51" s="19"/>
      <c r="E51" s="19"/>
      <c r="F51" s="19"/>
      <c r="G51" s="19"/>
      <c r="H51" s="19"/>
      <c r="I51" s="19"/>
      <c r="J51" s="19"/>
      <c r="K51" s="19"/>
    </row>
    <row r="52" spans="3:11" ht="12.75">
      <c r="C52" s="19"/>
      <c r="D52" s="19"/>
      <c r="E52" s="19"/>
      <c r="F52" s="19"/>
      <c r="G52" s="19"/>
      <c r="H52" s="19"/>
      <c r="I52" s="19"/>
      <c r="J52" s="19"/>
      <c r="K52" s="19"/>
    </row>
    <row r="53" spans="3:11" ht="12.75"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2.75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.75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.75">
      <c r="C57" s="19"/>
      <c r="D57" s="19"/>
      <c r="E57" s="19"/>
      <c r="F57" s="19"/>
      <c r="G57" s="19"/>
      <c r="H57" s="19"/>
      <c r="I57" s="19"/>
      <c r="J57" s="19"/>
      <c r="K57" s="19"/>
    </row>
    <row r="58" spans="3:11" ht="12.75">
      <c r="C58" s="19"/>
      <c r="D58" s="19"/>
      <c r="E58" s="19"/>
      <c r="F58" s="19"/>
      <c r="G58" s="19"/>
      <c r="H58" s="19"/>
      <c r="I58" s="19"/>
      <c r="J58" s="19"/>
      <c r="K58" s="19"/>
    </row>
    <row r="59" spans="3:11" ht="12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ht="12.75">
      <c r="C60" s="19"/>
      <c r="D60" s="19"/>
      <c r="E60" s="19"/>
      <c r="F60" s="19"/>
      <c r="G60" s="19"/>
      <c r="H60" s="19"/>
      <c r="I60" s="19"/>
      <c r="J60" s="19"/>
      <c r="K60" s="19"/>
    </row>
    <row r="61" spans="3:11" ht="12.75">
      <c r="C61" s="19"/>
      <c r="D61" s="19"/>
      <c r="E61" s="19"/>
      <c r="F61" s="19"/>
      <c r="G61" s="19"/>
      <c r="H61" s="19"/>
      <c r="I61" s="19"/>
      <c r="J61" s="19"/>
      <c r="K61" s="19"/>
    </row>
    <row r="62" spans="3:11" ht="12.75"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5" t="s">
        <v>27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5" t="s">
        <v>28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5"/>
      <c r="C65" s="19"/>
      <c r="D65" s="19"/>
      <c r="E65" s="19"/>
      <c r="F65" s="19"/>
      <c r="G65" s="19"/>
      <c r="H65" s="19"/>
      <c r="I65" s="19"/>
      <c r="J65" s="19"/>
      <c r="K65" s="19"/>
    </row>
    <row r="66" spans="3:11" ht="12.75">
      <c r="C66" s="19"/>
      <c r="D66" s="19"/>
      <c r="E66" s="19"/>
      <c r="F66" s="19"/>
      <c r="G66" s="19"/>
      <c r="H66" s="19"/>
      <c r="I66" s="19"/>
      <c r="J66" s="19"/>
      <c r="K66" s="19"/>
    </row>
    <row r="67" spans="3:11" ht="12.75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2.75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2.75">
      <c r="C69" s="19"/>
      <c r="D69" s="19"/>
      <c r="E69" s="19"/>
      <c r="F69" s="19"/>
      <c r="G69" s="19"/>
      <c r="H69" s="19"/>
      <c r="I69" s="19"/>
      <c r="J69" s="19"/>
      <c r="K69" s="19"/>
    </row>
    <row r="70" spans="3:11" ht="12.75">
      <c r="C70" s="19"/>
      <c r="D70" s="19"/>
      <c r="E70" s="19"/>
      <c r="F70" s="19"/>
      <c r="G70" s="19"/>
      <c r="H70" s="19"/>
      <c r="I70" s="19"/>
      <c r="J70" s="19"/>
      <c r="K70" s="19"/>
    </row>
    <row r="71" spans="3:11" ht="12.7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2.7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2.7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2.7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2.7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2.7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2.7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2.7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2.7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2.7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2.7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2.7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2.7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2.7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2.7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2.7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2.7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2.7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2.7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2.7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2.7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2.7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2.7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2.7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2.7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2.7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2.7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2.7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2.7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2.7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2.7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2.7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2.7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2.7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2.7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2.7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2.7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2.7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2.7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2.7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2.7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2.7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2.7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2.7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2.7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2.7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2.7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2.7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2.7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2.7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2.7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2.7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2.7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2.7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2.7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2.7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2.7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2.7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2.7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2.7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2.7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2.7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2.7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2.7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2.7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2.7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2.7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2.7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2.7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2.7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2.7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2.7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2.75">
      <c r="C146" s="19"/>
      <c r="D146" s="19"/>
      <c r="E146" s="19"/>
      <c r="F146" s="19"/>
      <c r="G146" s="19"/>
      <c r="H146" s="19"/>
      <c r="I146" s="19"/>
      <c r="J146" s="19"/>
      <c r="K146" s="19"/>
    </row>
  </sheetData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B47" sqref="B47"/>
    </sheetView>
  </sheetViews>
  <sheetFormatPr defaultColWidth="9.140625" defaultRowHeight="12.75"/>
  <cols>
    <col min="1" max="1" width="33.28125" style="2" customWidth="1"/>
    <col min="2" max="2" width="11.28125" style="20" customWidth="1"/>
    <col min="3" max="3" width="3.00390625" style="20" customWidth="1"/>
    <col min="4" max="4" width="13.28125" style="20" customWidth="1"/>
    <col min="5" max="5" width="3.00390625" style="20" customWidth="1"/>
    <col min="6" max="6" width="12.00390625" style="20" customWidth="1"/>
    <col min="7" max="7" width="2.7109375" style="20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29</v>
      </c>
      <c r="B3" s="21"/>
      <c r="C3" s="21"/>
      <c r="D3" s="21"/>
      <c r="E3" s="21"/>
      <c r="F3" s="21"/>
      <c r="G3" s="21"/>
      <c r="H3" s="3"/>
    </row>
    <row r="4" ht="12.75">
      <c r="A4" s="5"/>
    </row>
    <row r="5" ht="12.75">
      <c r="A5" s="6" t="s">
        <v>30</v>
      </c>
    </row>
    <row r="6" ht="12.75">
      <c r="A6" s="6"/>
    </row>
    <row r="8" spans="1:19" ht="15.75" customHeight="1">
      <c r="A8" s="22"/>
      <c r="B8" s="23" t="s">
        <v>31</v>
      </c>
      <c r="C8" s="23"/>
      <c r="D8" s="23"/>
      <c r="E8" s="22"/>
      <c r="F8" s="23" t="s">
        <v>32</v>
      </c>
      <c r="G8" s="23"/>
      <c r="H8" s="23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2"/>
      <c r="B9" s="22" t="s">
        <v>33</v>
      </c>
      <c r="C9" s="22"/>
      <c r="D9" s="22" t="s">
        <v>34</v>
      </c>
      <c r="E9" s="22"/>
      <c r="F9" s="22" t="s">
        <v>33</v>
      </c>
      <c r="G9" s="22"/>
      <c r="H9" s="22" t="s">
        <v>34</v>
      </c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2"/>
      <c r="B10" s="22" t="s">
        <v>35</v>
      </c>
      <c r="C10" s="22"/>
      <c r="D10" s="22" t="s">
        <v>36</v>
      </c>
      <c r="E10" s="22"/>
      <c r="F10" s="22" t="s">
        <v>35</v>
      </c>
      <c r="G10" s="22"/>
      <c r="H10" s="22" t="s">
        <v>36</v>
      </c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2"/>
      <c r="B11" s="22" t="s">
        <v>37</v>
      </c>
      <c r="C11" s="22"/>
      <c r="D11" s="22" t="s">
        <v>37</v>
      </c>
      <c r="E11" s="22"/>
      <c r="F11" s="22" t="s">
        <v>38</v>
      </c>
      <c r="G11" s="22"/>
      <c r="H11" s="22" t="s">
        <v>39</v>
      </c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2"/>
      <c r="B12" s="22" t="s">
        <v>40</v>
      </c>
      <c r="C12" s="22"/>
      <c r="D12" s="22" t="s">
        <v>41</v>
      </c>
      <c r="E12" s="22"/>
      <c r="F12" s="22" t="s">
        <v>40</v>
      </c>
      <c r="G12" s="22"/>
      <c r="H12" s="22" t="s">
        <v>41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5"/>
      <c r="B13" s="26" t="s">
        <v>42</v>
      </c>
      <c r="C13" s="26"/>
      <c r="D13" s="26" t="s">
        <v>17</v>
      </c>
      <c r="E13" s="26"/>
      <c r="F13" s="26" t="s">
        <v>17</v>
      </c>
      <c r="G13" s="26"/>
      <c r="H13" s="27" t="s">
        <v>42</v>
      </c>
      <c r="I13" s="2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9"/>
      <c r="B14" s="30"/>
      <c r="C14" s="30"/>
      <c r="D14" s="30"/>
      <c r="E14" s="30"/>
      <c r="F14" s="30"/>
      <c r="G14" s="30"/>
      <c r="H14" s="3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1" t="s">
        <v>43</v>
      </c>
      <c r="B15" s="32">
        <v>36880</v>
      </c>
      <c r="C15" s="32"/>
      <c r="D15" s="32">
        <v>35828</v>
      </c>
      <c r="E15" s="32"/>
      <c r="F15" s="32">
        <v>66289</v>
      </c>
      <c r="G15" s="32"/>
      <c r="H15" s="32">
        <v>67465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44</v>
      </c>
      <c r="B16" s="33">
        <v>-22003</v>
      </c>
      <c r="C16" s="32"/>
      <c r="D16" s="33">
        <v>-22352</v>
      </c>
      <c r="E16" s="32"/>
      <c r="F16" s="33">
        <v>-37827</v>
      </c>
      <c r="G16" s="32"/>
      <c r="H16" s="33">
        <v>-42746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4" t="s">
        <v>45</v>
      </c>
      <c r="B17" s="35">
        <f>SUM(B15:B16)</f>
        <v>14877</v>
      </c>
      <c r="C17" s="35"/>
      <c r="D17" s="35">
        <f>SUM(D15:D16)</f>
        <v>13476</v>
      </c>
      <c r="E17" s="35"/>
      <c r="F17" s="35">
        <f>SUM(F15:F16)</f>
        <v>28462</v>
      </c>
      <c r="G17" s="36"/>
      <c r="H17" s="35">
        <f>SUM(H15:H16)</f>
        <v>24719</v>
      </c>
    </row>
    <row r="18" spans="1:8" ht="12.75">
      <c r="A18" s="37"/>
      <c r="B18" s="38"/>
      <c r="C18" s="38"/>
      <c r="D18" s="38"/>
      <c r="E18" s="38"/>
      <c r="F18" s="38"/>
      <c r="G18" s="38"/>
      <c r="H18" s="38"/>
    </row>
    <row r="19" spans="1:8" ht="12.75">
      <c r="A19" s="2" t="s">
        <v>46</v>
      </c>
      <c r="B19" s="32">
        <v>134</v>
      </c>
      <c r="C19" s="32"/>
      <c r="D19" s="32">
        <v>413</v>
      </c>
      <c r="E19" s="32"/>
      <c r="F19" s="32">
        <v>380</v>
      </c>
      <c r="G19" s="32"/>
      <c r="H19" s="32">
        <v>896</v>
      </c>
    </row>
    <row r="20" spans="1:8" ht="12.75">
      <c r="A20" s="2" t="s">
        <v>47</v>
      </c>
      <c r="B20" s="32">
        <f>-1052-1506-398-215</f>
        <v>-3171</v>
      </c>
      <c r="C20" s="32"/>
      <c r="D20" s="32">
        <f>-1074-1173-322-334</f>
        <v>-2903</v>
      </c>
      <c r="E20" s="32"/>
      <c r="F20" s="32">
        <f>-2104-3699-1795-307</f>
        <v>-7905</v>
      </c>
      <c r="G20" s="32"/>
      <c r="H20" s="32">
        <f>-2228-3130-1331-483</f>
        <v>-7172</v>
      </c>
    </row>
    <row r="21" spans="1:8" ht="12.75">
      <c r="A21" s="2" t="s">
        <v>48</v>
      </c>
      <c r="B21" s="32">
        <f>-2188</f>
        <v>-2188</v>
      </c>
      <c r="C21" s="32"/>
      <c r="D21" s="32">
        <f>-2180</f>
        <v>-2180</v>
      </c>
      <c r="E21" s="32"/>
      <c r="F21" s="32">
        <f>-3936</f>
        <v>-3936</v>
      </c>
      <c r="G21" s="32"/>
      <c r="H21" s="32">
        <f>-4272</f>
        <v>-4272</v>
      </c>
    </row>
    <row r="22" spans="1:8" ht="12.75">
      <c r="A22" s="2" t="s">
        <v>49</v>
      </c>
      <c r="B22" s="33">
        <f>-1234-354</f>
        <v>-1588</v>
      </c>
      <c r="C22" s="32"/>
      <c r="D22" s="33">
        <f>-1153-94</f>
        <v>-1247</v>
      </c>
      <c r="E22" s="32"/>
      <c r="F22" s="33">
        <f>-2450-461</f>
        <v>-2911</v>
      </c>
      <c r="G22" s="32"/>
      <c r="H22" s="33">
        <f>-2307-116</f>
        <v>-2423</v>
      </c>
    </row>
    <row r="23" spans="1:8" ht="12.75">
      <c r="A23" s="34" t="s">
        <v>50</v>
      </c>
      <c r="B23" s="32">
        <f>SUM(B17:B22)</f>
        <v>8064</v>
      </c>
      <c r="C23" s="32"/>
      <c r="D23" s="32">
        <f>SUM(D17:D22)</f>
        <v>7559</v>
      </c>
      <c r="E23" s="32"/>
      <c r="F23" s="32">
        <f>SUM(F17:F22)</f>
        <v>14090</v>
      </c>
      <c r="G23" s="32"/>
      <c r="H23" s="32">
        <f>SUM(H17:H22)</f>
        <v>11748</v>
      </c>
    </row>
    <row r="24" spans="1:8" ht="12.75">
      <c r="A24" s="2" t="s">
        <v>51</v>
      </c>
      <c r="B24" s="33">
        <v>-380</v>
      </c>
      <c r="C24" s="32"/>
      <c r="D24" s="33">
        <v>-123</v>
      </c>
      <c r="E24" s="32"/>
      <c r="F24" s="33">
        <v>-661</v>
      </c>
      <c r="G24" s="32"/>
      <c r="H24" s="33">
        <v>-383</v>
      </c>
    </row>
    <row r="25" spans="1:8" ht="12.75">
      <c r="A25" s="34" t="s">
        <v>52</v>
      </c>
      <c r="B25" s="32">
        <f>SUM(B23:B24)</f>
        <v>7684</v>
      </c>
      <c r="C25" s="32"/>
      <c r="D25" s="32">
        <f>SUM(D23:D24)</f>
        <v>7436</v>
      </c>
      <c r="E25" s="32"/>
      <c r="F25" s="32">
        <f>SUM(F23:F24)</f>
        <v>13429</v>
      </c>
      <c r="G25" s="32"/>
      <c r="H25" s="32">
        <f>SUM(H23:H24)</f>
        <v>11365</v>
      </c>
    </row>
    <row r="26" spans="2:8" ht="12.75">
      <c r="B26" s="32"/>
      <c r="C26" s="32"/>
      <c r="D26" s="32"/>
      <c r="E26" s="32"/>
      <c r="F26" s="32"/>
      <c r="G26" s="32"/>
      <c r="H26" s="32"/>
    </row>
    <row r="27" spans="1:8" ht="12.75">
      <c r="A27" s="2" t="s">
        <v>53</v>
      </c>
      <c r="B27" s="32">
        <v>-1796</v>
      </c>
      <c r="C27" s="32"/>
      <c r="D27" s="32">
        <v>-1823</v>
      </c>
      <c r="E27" s="32"/>
      <c r="F27" s="32">
        <v>-3200</v>
      </c>
      <c r="G27" s="32"/>
      <c r="H27" s="32">
        <v>-2878</v>
      </c>
    </row>
    <row r="28" spans="2:8" ht="12.75">
      <c r="B28" s="32"/>
      <c r="C28" s="32"/>
      <c r="D28" s="32"/>
      <c r="E28" s="32"/>
      <c r="F28" s="32"/>
      <c r="G28" s="32"/>
      <c r="H28" s="32"/>
    </row>
    <row r="29" spans="1:8" ht="12.75">
      <c r="A29" s="34" t="s">
        <v>54</v>
      </c>
      <c r="B29" s="39">
        <f>B25+B27</f>
        <v>5888</v>
      </c>
      <c r="C29" s="32"/>
      <c r="D29" s="39">
        <f>D25+D27</f>
        <v>5613</v>
      </c>
      <c r="E29" s="32"/>
      <c r="F29" s="39">
        <f>F25+F27</f>
        <v>10229</v>
      </c>
      <c r="G29" s="32"/>
      <c r="H29" s="39">
        <f>H25+H27</f>
        <v>8487</v>
      </c>
    </row>
    <row r="30" spans="2:8" ht="12.75">
      <c r="B30" s="32"/>
      <c r="C30" s="32"/>
      <c r="D30" s="32"/>
      <c r="E30" s="32"/>
      <c r="F30" s="32"/>
      <c r="G30" s="32"/>
      <c r="H30" s="32"/>
    </row>
    <row r="31" spans="1:8" ht="12.75">
      <c r="A31" s="34" t="s">
        <v>55</v>
      </c>
      <c r="B31" s="35" t="s">
        <v>20</v>
      </c>
      <c r="C31" s="32"/>
      <c r="D31" s="35" t="s">
        <v>20</v>
      </c>
      <c r="E31" s="32"/>
      <c r="F31" s="35" t="s">
        <v>20</v>
      </c>
      <c r="G31" s="32"/>
      <c r="H31" s="35" t="s">
        <v>20</v>
      </c>
    </row>
    <row r="32" spans="2:8" ht="12.75">
      <c r="B32" s="32"/>
      <c r="C32" s="32"/>
      <c r="D32" s="32"/>
      <c r="E32" s="32"/>
      <c r="F32" s="32"/>
      <c r="G32" s="32"/>
      <c r="H32" s="32"/>
    </row>
    <row r="33" spans="1:8" ht="12.75">
      <c r="A33" s="34" t="s">
        <v>21</v>
      </c>
      <c r="B33" s="40">
        <f>SUM(B29:B32)</f>
        <v>5888</v>
      </c>
      <c r="C33" s="32"/>
      <c r="D33" s="40">
        <f>SUM(D29:D32)</f>
        <v>5613</v>
      </c>
      <c r="E33" s="32"/>
      <c r="F33" s="40">
        <f>SUM(F29:F32)</f>
        <v>10229</v>
      </c>
      <c r="G33" s="32"/>
      <c r="H33" s="40">
        <f>SUM(H29:H32)</f>
        <v>8487</v>
      </c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1:8" ht="12.75">
      <c r="A36" s="5" t="s">
        <v>56</v>
      </c>
      <c r="B36" s="32"/>
      <c r="C36" s="32"/>
      <c r="D36" s="32"/>
      <c r="E36" s="32"/>
      <c r="F36" s="32"/>
      <c r="G36" s="32"/>
      <c r="H36" s="32"/>
    </row>
    <row r="37" spans="1:8" ht="12.75">
      <c r="A37" s="5" t="s">
        <v>57</v>
      </c>
      <c r="B37" s="41">
        <f>B29</f>
        <v>5888</v>
      </c>
      <c r="C37" s="32"/>
      <c r="D37" s="41">
        <f>D29</f>
        <v>5613</v>
      </c>
      <c r="E37" s="32"/>
      <c r="F37" s="41">
        <f>F29</f>
        <v>10229</v>
      </c>
      <c r="G37" s="32"/>
      <c r="H37" s="41">
        <f>H29</f>
        <v>8487</v>
      </c>
    </row>
    <row r="38" spans="1:8" ht="12.75">
      <c r="A38" s="5"/>
      <c r="B38" s="42"/>
      <c r="C38" s="42"/>
      <c r="D38" s="42"/>
      <c r="E38" s="42"/>
      <c r="F38" s="42"/>
      <c r="H38" s="42"/>
    </row>
    <row r="39" spans="1:8" ht="12.75">
      <c r="A39" s="5"/>
      <c r="B39" s="42"/>
      <c r="C39" s="42"/>
      <c r="D39" s="42"/>
      <c r="E39" s="42"/>
      <c r="F39" s="42"/>
      <c r="H39" s="42"/>
    </row>
    <row r="40" spans="1:8" ht="12.75">
      <c r="A40" s="5" t="s">
        <v>58</v>
      </c>
      <c r="B40" s="43">
        <f>(B37/132000)*100</f>
        <v>4.460606060606061</v>
      </c>
      <c r="C40" s="44"/>
      <c r="D40" s="43">
        <f>(D37/132000)*100</f>
        <v>4.252272727272728</v>
      </c>
      <c r="E40" s="44"/>
      <c r="F40" s="43">
        <f>(F37/132000)*100</f>
        <v>7.749242424242424</v>
      </c>
      <c r="G40" s="44"/>
      <c r="H40" s="43">
        <f>(H37/132000)*100</f>
        <v>6.429545454545455</v>
      </c>
    </row>
    <row r="41" spans="1:8" ht="12.75">
      <c r="A41" s="5"/>
      <c r="B41" s="42"/>
      <c r="C41" s="42"/>
      <c r="D41" s="42"/>
      <c r="E41" s="42"/>
      <c r="F41" s="42"/>
      <c r="H41" s="45"/>
    </row>
    <row r="42" spans="1:8" ht="12.75">
      <c r="A42" s="5"/>
      <c r="B42" s="42"/>
      <c r="C42" s="42"/>
      <c r="D42" s="42"/>
      <c r="E42" s="42"/>
      <c r="F42" s="42"/>
      <c r="H42" s="45"/>
    </row>
    <row r="43" spans="1:8" ht="12.75">
      <c r="A43" s="5"/>
      <c r="B43" s="42"/>
      <c r="C43" s="42"/>
      <c r="D43" s="42"/>
      <c r="E43" s="42"/>
      <c r="F43" s="42"/>
      <c r="H43" s="45"/>
    </row>
    <row r="44" spans="1:8" ht="12.75">
      <c r="A44" s="5"/>
      <c r="B44" s="42"/>
      <c r="C44" s="42"/>
      <c r="D44" s="42"/>
      <c r="E44" s="42"/>
      <c r="F44" s="42"/>
      <c r="H44" s="45"/>
    </row>
    <row r="45" spans="1:8" ht="12.75">
      <c r="A45" s="5"/>
      <c r="B45" s="42"/>
      <c r="C45" s="42"/>
      <c r="D45" s="42"/>
      <c r="E45" s="42"/>
      <c r="F45" s="42"/>
      <c r="H45" s="45"/>
    </row>
    <row r="46" spans="1:8" ht="12.75">
      <c r="A46" s="5"/>
      <c r="B46" s="42"/>
      <c r="C46" s="42"/>
      <c r="D46" s="42"/>
      <c r="E46" s="42"/>
      <c r="F46" s="42"/>
      <c r="H46" s="45"/>
    </row>
    <row r="47" spans="1:8" ht="12.75">
      <c r="A47" s="5"/>
      <c r="B47" s="42"/>
      <c r="C47" s="42"/>
      <c r="D47" s="42"/>
      <c r="E47" s="42"/>
      <c r="F47" s="42"/>
      <c r="H47" s="45"/>
    </row>
    <row r="48" spans="1:8" ht="12.75">
      <c r="A48" s="5"/>
      <c r="B48" s="42"/>
      <c r="C48" s="42"/>
      <c r="D48" s="42"/>
      <c r="E48" s="42"/>
      <c r="F48" s="42"/>
      <c r="H48" s="45"/>
    </row>
    <row r="49" spans="1:8" ht="12.75">
      <c r="A49" s="5"/>
      <c r="B49" s="42"/>
      <c r="C49" s="42"/>
      <c r="D49" s="42"/>
      <c r="E49" s="42"/>
      <c r="F49" s="42"/>
      <c r="H49" s="45"/>
    </row>
    <row r="50" spans="1:8" ht="12.75">
      <c r="A50" s="5"/>
      <c r="B50" s="42"/>
      <c r="C50" s="42"/>
      <c r="D50" s="42"/>
      <c r="E50" s="42"/>
      <c r="F50" s="42"/>
      <c r="H50" s="45"/>
    </row>
    <row r="51" spans="1:8" ht="12.75">
      <c r="A51" s="5"/>
      <c r="B51" s="42"/>
      <c r="C51" s="42"/>
      <c r="D51" s="42"/>
      <c r="E51" s="42"/>
      <c r="F51" s="42"/>
      <c r="H51" s="45"/>
    </row>
    <row r="52" spans="1:8" ht="12.75">
      <c r="A52" s="5"/>
      <c r="B52" s="42"/>
      <c r="C52" s="42"/>
      <c r="D52" s="42"/>
      <c r="E52" s="42"/>
      <c r="F52" s="42"/>
      <c r="H52" s="45"/>
    </row>
    <row r="53" spans="1:8" ht="12.75">
      <c r="A53" s="5"/>
      <c r="B53" s="42"/>
      <c r="C53" s="42"/>
      <c r="D53" s="42"/>
      <c r="E53" s="42"/>
      <c r="F53" s="42"/>
      <c r="H53" s="45"/>
    </row>
    <row r="54" spans="1:8" ht="12.75">
      <c r="A54" s="5"/>
      <c r="B54" s="42"/>
      <c r="C54" s="42"/>
      <c r="D54" s="42"/>
      <c r="E54" s="42"/>
      <c r="F54" s="42"/>
      <c r="H54" s="45"/>
    </row>
    <row r="55" spans="1:8" ht="12.75">
      <c r="A55" s="5"/>
      <c r="B55" s="42"/>
      <c r="C55" s="42"/>
      <c r="D55" s="42"/>
      <c r="E55" s="42"/>
      <c r="F55" s="42"/>
      <c r="H55" s="45"/>
    </row>
    <row r="56" spans="1:8" ht="12.75">
      <c r="A56" s="6"/>
      <c r="B56" s="42"/>
      <c r="C56" s="42"/>
      <c r="D56" s="42"/>
      <c r="E56" s="42"/>
      <c r="F56" s="42"/>
      <c r="H56" s="45"/>
    </row>
    <row r="57" spans="1:8" ht="12.75">
      <c r="A57" s="5" t="s">
        <v>59</v>
      </c>
      <c r="B57" s="42"/>
      <c r="C57" s="42"/>
      <c r="D57" s="42"/>
      <c r="E57" s="42"/>
      <c r="F57" s="42"/>
      <c r="H57" s="45"/>
    </row>
    <row r="58" spans="1:8" ht="12.75">
      <c r="A58" s="5" t="s">
        <v>60</v>
      </c>
      <c r="B58" s="42"/>
      <c r="C58" s="42"/>
      <c r="D58" s="42"/>
      <c r="E58" s="42"/>
      <c r="F58" s="42"/>
      <c r="H58" s="45"/>
    </row>
    <row r="59" spans="1:8" ht="12.75">
      <c r="A59" s="5" t="s">
        <v>61</v>
      </c>
      <c r="B59" s="42"/>
      <c r="C59" s="42"/>
      <c r="D59" s="42"/>
      <c r="E59" s="42"/>
      <c r="F59" s="42"/>
      <c r="H59" s="45"/>
    </row>
    <row r="60" spans="1:8" ht="12.75">
      <c r="A60" s="5"/>
      <c r="B60" s="42"/>
      <c r="C60" s="42"/>
      <c r="D60" s="42"/>
      <c r="E60" s="42"/>
      <c r="F60" s="42"/>
      <c r="G60" s="44"/>
      <c r="H60" s="45"/>
    </row>
    <row r="61" spans="1:8" ht="12.75">
      <c r="A61" s="6"/>
      <c r="B61" s="42"/>
      <c r="C61" s="42"/>
      <c r="D61" s="42"/>
      <c r="E61" s="42"/>
      <c r="F61" s="42"/>
      <c r="H61" s="45"/>
    </row>
    <row r="62" spans="1:8" ht="15" customHeight="1">
      <c r="A62" s="5"/>
      <c r="B62" s="42"/>
      <c r="C62" s="42"/>
      <c r="D62" s="42"/>
      <c r="E62" s="42"/>
      <c r="F62" s="42"/>
      <c r="H62" s="45"/>
    </row>
    <row r="63" spans="1:8" ht="15" customHeight="1">
      <c r="A63" s="5"/>
      <c r="B63" s="42"/>
      <c r="C63" s="42"/>
      <c r="D63" s="42"/>
      <c r="E63" s="42"/>
      <c r="F63" s="42"/>
      <c r="H63" s="42"/>
    </row>
    <row r="64" spans="1:8" ht="12.75">
      <c r="A64" s="5"/>
      <c r="B64" s="42"/>
      <c r="C64" s="42"/>
      <c r="D64" s="42"/>
      <c r="E64" s="42"/>
      <c r="F64" s="42"/>
      <c r="H64" s="45"/>
    </row>
    <row r="65" spans="1:8" ht="12.75">
      <c r="A65" s="5"/>
      <c r="B65" s="42"/>
      <c r="C65" s="42"/>
      <c r="D65" s="42"/>
      <c r="E65" s="42"/>
      <c r="F65" s="42"/>
      <c r="H65" s="45"/>
    </row>
    <row r="66" spans="1:8" ht="12.75" customHeight="1">
      <c r="A66" s="6"/>
      <c r="B66" s="42"/>
      <c r="C66" s="42"/>
      <c r="D66" s="42"/>
      <c r="E66" s="42"/>
      <c r="F66" s="42"/>
      <c r="H66" s="45"/>
    </row>
    <row r="67" spans="1:8" ht="12.75">
      <c r="A67" s="6"/>
      <c r="B67" s="42"/>
      <c r="C67" s="42"/>
      <c r="D67" s="42"/>
      <c r="E67" s="42"/>
      <c r="F67" s="42"/>
      <c r="H67" s="42"/>
    </row>
    <row r="68" spans="1:8" ht="12.75">
      <c r="A68" s="6"/>
      <c r="B68" s="42"/>
      <c r="C68" s="42"/>
      <c r="D68" s="42"/>
      <c r="E68" s="42"/>
      <c r="F68" s="42"/>
      <c r="H68" s="42"/>
    </row>
    <row r="69" spans="1:8" ht="12.75">
      <c r="A69" s="6"/>
      <c r="B69" s="42"/>
      <c r="C69" s="42"/>
      <c r="D69" s="42"/>
      <c r="E69" s="42"/>
      <c r="F69" s="42"/>
      <c r="H69" s="42"/>
    </row>
    <row r="70" spans="1:8" ht="12.75" customHeight="1">
      <c r="A70" s="6"/>
      <c r="B70" s="42"/>
      <c r="C70" s="42"/>
      <c r="D70" s="42"/>
      <c r="E70" s="42"/>
      <c r="F70" s="42"/>
      <c r="H70" s="45"/>
    </row>
    <row r="71" spans="1:8" ht="15" customHeight="1">
      <c r="A71" s="6"/>
      <c r="H71" s="44"/>
    </row>
    <row r="72" spans="1:8" ht="12.75">
      <c r="A72" s="5"/>
      <c r="H72" s="5"/>
    </row>
    <row r="73" spans="1:8" ht="12.75">
      <c r="A73" s="34"/>
      <c r="H73" s="46"/>
    </row>
    <row r="74" ht="12.75">
      <c r="H74" s="47"/>
    </row>
    <row r="75" ht="12.75">
      <c r="G75" s="48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6">
      <selection activeCell="G38" sqref="G38"/>
    </sheetView>
  </sheetViews>
  <sheetFormatPr defaultColWidth="9.140625" defaultRowHeight="12.75"/>
  <cols>
    <col min="1" max="1" width="56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63</v>
      </c>
      <c r="B3" s="21"/>
      <c r="C3" s="21"/>
      <c r="D3" s="3"/>
    </row>
    <row r="4" spans="1:4" ht="12.75">
      <c r="A4" s="5"/>
      <c r="D4" s="5"/>
    </row>
    <row r="5" spans="1:4" ht="12.75">
      <c r="A5" s="6" t="s">
        <v>64</v>
      </c>
      <c r="D5" s="5"/>
    </row>
    <row r="6" spans="1:15" ht="15.75" customHeight="1">
      <c r="A6" s="22"/>
      <c r="B6" s="22" t="s">
        <v>65</v>
      </c>
      <c r="C6" s="22"/>
      <c r="D6" s="22" t="s">
        <v>65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66</v>
      </c>
      <c r="C7" s="22"/>
      <c r="D7" s="22" t="s">
        <v>66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40</v>
      </c>
      <c r="C8" s="22"/>
      <c r="D8" s="22" t="s">
        <v>41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/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67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68</v>
      </c>
      <c r="B12" s="49">
        <v>13429</v>
      </c>
      <c r="C12" s="32"/>
      <c r="D12" s="49">
        <v>11365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69</v>
      </c>
      <c r="B13" s="50"/>
      <c r="C13" s="32"/>
      <c r="D13" s="50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70</v>
      </c>
      <c r="B14" s="50">
        <v>2586</v>
      </c>
      <c r="C14" s="32"/>
      <c r="D14" s="50">
        <v>2464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71</v>
      </c>
      <c r="B15" s="51">
        <f>473+1+7</f>
        <v>481</v>
      </c>
      <c r="C15" s="32"/>
      <c r="D15" s="51">
        <f>299-38</f>
        <v>261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72</v>
      </c>
      <c r="B16" s="52">
        <f>SUM(B12:B15)</f>
        <v>16496</v>
      </c>
      <c r="C16" s="36"/>
      <c r="D16" s="52">
        <f>SUM(D12:D15)</f>
        <v>14090</v>
      </c>
    </row>
    <row r="17" spans="2:4" ht="12.75">
      <c r="B17" s="52"/>
      <c r="C17" s="36"/>
      <c r="D17" s="52"/>
    </row>
    <row r="18" spans="1:4" ht="12.75">
      <c r="A18" s="2" t="s">
        <v>73</v>
      </c>
      <c r="B18" s="50">
        <f>-14222-576</f>
        <v>-14798</v>
      </c>
      <c r="C18" s="32"/>
      <c r="D18" s="50">
        <f>9472-4065</f>
        <v>5407</v>
      </c>
    </row>
    <row r="19" spans="1:4" ht="12.75">
      <c r="A19" s="2" t="s">
        <v>74</v>
      </c>
      <c r="B19" s="50">
        <v>-4907</v>
      </c>
      <c r="C19" s="32"/>
      <c r="D19" s="50">
        <f>2807</f>
        <v>2807</v>
      </c>
    </row>
    <row r="20" spans="1:4" ht="12.75">
      <c r="A20" s="2" t="s">
        <v>75</v>
      </c>
      <c r="B20" s="51">
        <v>-3010</v>
      </c>
      <c r="C20" s="32"/>
      <c r="D20" s="51">
        <v>-2554</v>
      </c>
    </row>
    <row r="21" spans="2:4" ht="12.75">
      <c r="B21" s="32"/>
      <c r="C21" s="32"/>
      <c r="D21" s="32"/>
    </row>
    <row r="22" spans="1:4" ht="12.75">
      <c r="A22" s="2" t="s">
        <v>76</v>
      </c>
      <c r="B22" s="32">
        <f>SUM(B16:B20)</f>
        <v>-6219</v>
      </c>
      <c r="C22" s="32"/>
      <c r="D22" s="32">
        <f>SUM(D16:D20)</f>
        <v>19750</v>
      </c>
    </row>
    <row r="23" spans="2:4" ht="12.75">
      <c r="B23" s="32"/>
      <c r="C23" s="32"/>
      <c r="D23" s="32"/>
    </row>
    <row r="24" spans="1:4" ht="12.75">
      <c r="A24" s="34" t="s">
        <v>77</v>
      </c>
      <c r="B24" s="32"/>
      <c r="C24" s="32"/>
      <c r="D24" s="32"/>
    </row>
    <row r="25" spans="1:4" ht="12.75">
      <c r="A25" s="2" t="s">
        <v>78</v>
      </c>
      <c r="B25" s="49">
        <f>-5477</f>
        <v>-5477</v>
      </c>
      <c r="C25" s="32"/>
      <c r="D25" s="49">
        <v>-771</v>
      </c>
    </row>
    <row r="26" spans="1:4" ht="12.75">
      <c r="A26" s="2" t="s">
        <v>79</v>
      </c>
      <c r="B26" s="50">
        <v>-400</v>
      </c>
      <c r="C26" s="32"/>
      <c r="D26" s="52" t="s">
        <v>20</v>
      </c>
    </row>
    <row r="27" spans="1:4" ht="12.75">
      <c r="A27" s="2" t="s">
        <v>80</v>
      </c>
      <c r="B27" s="52">
        <f>13+8</f>
        <v>21</v>
      </c>
      <c r="C27" s="32"/>
      <c r="D27" s="50">
        <v>125</v>
      </c>
    </row>
    <row r="28" spans="1:4" ht="12.75">
      <c r="A28" s="2" t="s">
        <v>81</v>
      </c>
      <c r="B28" s="52">
        <v>755</v>
      </c>
      <c r="C28" s="32"/>
      <c r="D28" s="52" t="s">
        <v>20</v>
      </c>
    </row>
    <row r="29" spans="1:4" ht="12.75">
      <c r="A29" s="2" t="s">
        <v>82</v>
      </c>
      <c r="B29" s="51">
        <v>188</v>
      </c>
      <c r="C29" s="32"/>
      <c r="D29" s="51">
        <v>84</v>
      </c>
    </row>
    <row r="30" spans="2:4" ht="12.75">
      <c r="B30" s="32"/>
      <c r="C30" s="32"/>
      <c r="D30" s="32"/>
    </row>
    <row r="31" spans="1:4" ht="12.75">
      <c r="A31" s="2" t="s">
        <v>83</v>
      </c>
      <c r="B31" s="32">
        <f>SUM(B25:B29)</f>
        <v>-4913</v>
      </c>
      <c r="C31" s="32"/>
      <c r="D31" s="32">
        <f>SUM(D25:D29)</f>
        <v>-562</v>
      </c>
    </row>
    <row r="32" spans="2:4" ht="12.75">
      <c r="B32" s="32"/>
      <c r="C32" s="32"/>
      <c r="D32" s="32"/>
    </row>
    <row r="33" spans="1:4" ht="12.75">
      <c r="A33" s="34" t="s">
        <v>84</v>
      </c>
      <c r="B33" s="32"/>
      <c r="C33" s="32"/>
      <c r="D33" s="32"/>
    </row>
    <row r="34" spans="1:4" ht="12.75">
      <c r="A34" s="2" t="s">
        <v>85</v>
      </c>
      <c r="B34" s="49">
        <v>-661</v>
      </c>
      <c r="C34" s="32"/>
      <c r="D34" s="49">
        <v>-383</v>
      </c>
    </row>
    <row r="35" spans="1:4" ht="12.75">
      <c r="A35" s="2" t="s">
        <v>86</v>
      </c>
      <c r="B35" s="50">
        <v>-1980</v>
      </c>
      <c r="C35" s="32"/>
      <c r="D35" s="50">
        <v>-1980</v>
      </c>
    </row>
    <row r="36" spans="1:4" ht="12.75">
      <c r="A36" s="2" t="s">
        <v>87</v>
      </c>
      <c r="B36" s="52">
        <v>11859</v>
      </c>
      <c r="C36" s="32"/>
      <c r="D36" s="52">
        <v>-10215</v>
      </c>
    </row>
    <row r="37" spans="1:5" ht="12.75">
      <c r="A37" s="2" t="s">
        <v>88</v>
      </c>
      <c r="B37" s="50">
        <v>-347</v>
      </c>
      <c r="C37" s="32"/>
      <c r="D37" s="50">
        <v>-676</v>
      </c>
      <c r="E37" s="5"/>
    </row>
    <row r="38" spans="1:5" ht="12.75">
      <c r="A38" s="2" t="s">
        <v>89</v>
      </c>
      <c r="B38" s="51">
        <v>-360</v>
      </c>
      <c r="C38" s="32"/>
      <c r="D38" s="51">
        <v>-1275</v>
      </c>
      <c r="E38" s="5"/>
    </row>
    <row r="39" spans="1:5" ht="12.75">
      <c r="A39" s="34"/>
      <c r="B39" s="32"/>
      <c r="C39" s="32"/>
      <c r="D39" s="53"/>
      <c r="E39" s="5"/>
    </row>
    <row r="40" spans="1:5" ht="12.75">
      <c r="A40" s="2" t="s">
        <v>90</v>
      </c>
      <c r="B40" s="32">
        <f>SUM(B34:B38)</f>
        <v>8511</v>
      </c>
      <c r="C40" s="32"/>
      <c r="D40" s="53">
        <f>SUM(D34:D38)</f>
        <v>-14529</v>
      </c>
      <c r="E40" s="5"/>
    </row>
    <row r="41" spans="1:5" ht="12.75">
      <c r="A41" s="34"/>
      <c r="B41" s="33"/>
      <c r="C41" s="32"/>
      <c r="D41" s="54"/>
      <c r="E41" s="5"/>
    </row>
    <row r="42" spans="1:5" ht="15" customHeight="1">
      <c r="A42" s="2" t="s">
        <v>91</v>
      </c>
      <c r="B42" s="32">
        <f>B40+B31+B22</f>
        <v>-2621</v>
      </c>
      <c r="C42" s="32"/>
      <c r="D42" s="53">
        <f>D40+D31+D22</f>
        <v>4659</v>
      </c>
      <c r="E42" s="5"/>
    </row>
    <row r="43" spans="2:5" ht="15" customHeight="1">
      <c r="B43" s="32"/>
      <c r="C43" s="32"/>
      <c r="D43" s="32"/>
      <c r="E43" s="5"/>
    </row>
    <row r="44" spans="1:5" ht="12.75">
      <c r="A44" s="2" t="s">
        <v>92</v>
      </c>
      <c r="B44" s="32">
        <v>37258</v>
      </c>
      <c r="C44" s="32"/>
      <c r="D44" s="53">
        <v>15713</v>
      </c>
      <c r="E44" s="5"/>
    </row>
    <row r="45" spans="2:5" ht="12.75">
      <c r="B45" s="32"/>
      <c r="C45" s="32"/>
      <c r="D45" s="53"/>
      <c r="E45" s="5"/>
    </row>
    <row r="46" spans="1:5" ht="12.75" customHeight="1">
      <c r="A46" s="2" t="s">
        <v>93</v>
      </c>
      <c r="B46" s="40">
        <f>B42+B44</f>
        <v>34637</v>
      </c>
      <c r="C46" s="32"/>
      <c r="D46" s="55">
        <f>D42+D44</f>
        <v>20372</v>
      </c>
      <c r="E46" s="5"/>
    </row>
    <row r="47" spans="1:5" ht="12.75">
      <c r="A47" s="34"/>
      <c r="B47" s="32"/>
      <c r="C47" s="32"/>
      <c r="D47" s="32"/>
      <c r="E47" s="5"/>
    </row>
    <row r="48" spans="1:4" ht="12.75">
      <c r="A48" s="34"/>
      <c r="B48" s="32"/>
      <c r="C48" s="32"/>
      <c r="D48" s="32"/>
    </row>
    <row r="49" spans="1:4" ht="12.75">
      <c r="A49" s="34" t="s">
        <v>94</v>
      </c>
      <c r="B49" s="32"/>
      <c r="C49" s="32"/>
      <c r="D49" s="32"/>
    </row>
    <row r="50" spans="1:4" ht="12.75" customHeight="1">
      <c r="A50" s="5" t="s">
        <v>95</v>
      </c>
      <c r="B50" s="32">
        <v>24376</v>
      </c>
      <c r="C50" s="32"/>
      <c r="D50" s="32">
        <v>12679</v>
      </c>
    </row>
    <row r="51" spans="1:4" ht="12.75" customHeight="1">
      <c r="A51" s="5" t="s">
        <v>96</v>
      </c>
      <c r="B51" s="32">
        <v>10261</v>
      </c>
      <c r="C51" s="32"/>
      <c r="D51" s="32">
        <v>7715</v>
      </c>
    </row>
    <row r="52" spans="1:4" ht="12.75" customHeight="1">
      <c r="A52" s="2" t="s">
        <v>97</v>
      </c>
      <c r="B52" s="35" t="s">
        <v>20</v>
      </c>
      <c r="C52" s="32"/>
      <c r="D52" s="32">
        <v>-22</v>
      </c>
    </row>
    <row r="53" spans="2:4" ht="12.75">
      <c r="B53" s="32"/>
      <c r="C53" s="32"/>
      <c r="D53" s="53"/>
    </row>
    <row r="54" spans="2:4" ht="12.75">
      <c r="B54" s="40">
        <f>SUM(B50:B52)</f>
        <v>34637</v>
      </c>
      <c r="C54" s="35"/>
      <c r="D54" s="55">
        <f>SUM(D50:D52)</f>
        <v>20372</v>
      </c>
    </row>
    <row r="55" spans="3:4" ht="12.75">
      <c r="C55" s="48"/>
      <c r="D55" s="5"/>
    </row>
    <row r="56" spans="3:4" ht="12.75">
      <c r="C56" s="48"/>
      <c r="D56" s="5"/>
    </row>
    <row r="57" ht="12.75">
      <c r="A57" s="5" t="s">
        <v>98</v>
      </c>
    </row>
    <row r="58" ht="12.75">
      <c r="A58" s="5" t="s">
        <v>99</v>
      </c>
    </row>
    <row r="59" ht="12.75">
      <c r="A59" s="5" t="s">
        <v>100</v>
      </c>
    </row>
  </sheetData>
  <printOptions/>
  <pageMargins left="0.5" right="0.5" top="0.4986111111111111" bottom="0.2444444444444444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5">
      <selection activeCell="B50" sqref="B50"/>
    </sheetView>
  </sheetViews>
  <sheetFormatPr defaultColWidth="9.140625" defaultRowHeight="12.75"/>
  <cols>
    <col min="1" max="1" width="55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101</v>
      </c>
      <c r="B3" s="21"/>
      <c r="C3" s="21"/>
      <c r="D3" s="3"/>
    </row>
    <row r="4" spans="1:4" ht="12.75">
      <c r="A4" s="5"/>
      <c r="D4" s="5"/>
    </row>
    <row r="5" spans="1:4" ht="12.75">
      <c r="A5" s="6" t="s">
        <v>102</v>
      </c>
      <c r="D5" s="5"/>
    </row>
    <row r="6" spans="1:15" ht="15.75" customHeight="1">
      <c r="A6" s="22"/>
      <c r="B6" s="22" t="s">
        <v>103</v>
      </c>
      <c r="C6" s="22"/>
      <c r="D6" s="22" t="s">
        <v>104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105</v>
      </c>
      <c r="C7" s="22"/>
      <c r="D7" s="22" t="s">
        <v>105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40</v>
      </c>
      <c r="C8" s="22"/>
      <c r="D8" s="22" t="s">
        <v>106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 t="s">
        <v>107</v>
      </c>
      <c r="B10" s="30"/>
      <c r="C10" s="30"/>
      <c r="D10" s="30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109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110</v>
      </c>
      <c r="B12" s="42">
        <f>46909</f>
        <v>46909</v>
      </c>
      <c r="D12" s="56">
        <f>34810+9221</f>
        <v>44031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111</v>
      </c>
      <c r="B13" s="42">
        <v>845</v>
      </c>
      <c r="D13" s="57">
        <v>1205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112</v>
      </c>
      <c r="B14" s="42">
        <v>47</v>
      </c>
      <c r="D14" s="45">
        <v>51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113</v>
      </c>
      <c r="B15" s="58">
        <v>2021</v>
      </c>
      <c r="D15" s="59">
        <v>2044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34" t="s">
        <v>114</v>
      </c>
      <c r="B16" s="60">
        <f>SUM(B12:B15)</f>
        <v>49822</v>
      </c>
      <c r="C16" s="26"/>
      <c r="D16" s="60">
        <f>SUM(D12:D15)</f>
        <v>47331</v>
      </c>
    </row>
    <row r="17" spans="1:4" ht="12.75">
      <c r="A17" s="37"/>
      <c r="B17" s="61"/>
      <c r="C17" s="62"/>
      <c r="D17" s="61"/>
    </row>
    <row r="18" spans="1:4" ht="12.75">
      <c r="A18" s="34" t="s">
        <v>115</v>
      </c>
      <c r="B18" s="42"/>
      <c r="D18" s="56"/>
    </row>
    <row r="19" spans="1:4" ht="12.75">
      <c r="A19" s="2" t="s">
        <v>116</v>
      </c>
      <c r="B19" s="63">
        <v>46243</v>
      </c>
      <c r="D19" s="63">
        <v>32021</v>
      </c>
    </row>
    <row r="20" spans="1:4" ht="12.75">
      <c r="A20" s="2" t="s">
        <v>117</v>
      </c>
      <c r="B20" s="64">
        <v>57306</v>
      </c>
      <c r="D20" s="64">
        <v>56519</v>
      </c>
    </row>
    <row r="21" spans="1:4" ht="12.75">
      <c r="A21" s="2" t="s">
        <v>118</v>
      </c>
      <c r="B21" s="64">
        <v>1640</v>
      </c>
      <c r="D21" s="64">
        <v>2764</v>
      </c>
    </row>
    <row r="22" spans="1:4" ht="12.75">
      <c r="A22" s="2" t="s">
        <v>119</v>
      </c>
      <c r="B22" s="65">
        <v>1779</v>
      </c>
      <c r="D22" s="64">
        <v>1775</v>
      </c>
    </row>
    <row r="23" spans="1:4" ht="12.75">
      <c r="A23" s="2" t="s">
        <v>95</v>
      </c>
      <c r="B23" s="66">
        <v>34637</v>
      </c>
      <c r="D23" s="66">
        <v>37258</v>
      </c>
    </row>
    <row r="24" spans="1:4" ht="12.75">
      <c r="A24" s="34" t="s">
        <v>120</v>
      </c>
      <c r="B24" s="42">
        <f>SUM(B19:B23)</f>
        <v>141605</v>
      </c>
      <c r="D24" s="42">
        <f>SUM(D19:D23)</f>
        <v>130337</v>
      </c>
    </row>
    <row r="25" spans="2:4" ht="12.75">
      <c r="B25" s="42"/>
      <c r="D25" s="42"/>
    </row>
    <row r="26" spans="1:4" ht="12.75">
      <c r="A26" s="34" t="s">
        <v>121</v>
      </c>
      <c r="B26" s="67">
        <f>B24+B16</f>
        <v>191427</v>
      </c>
      <c r="D26" s="67">
        <f>D24+D16</f>
        <v>177668</v>
      </c>
    </row>
    <row r="27" spans="2:4" ht="12.75">
      <c r="B27" s="42"/>
      <c r="D27" s="42"/>
    </row>
    <row r="28" spans="2:4" ht="12.75">
      <c r="B28" s="42"/>
      <c r="D28" s="42"/>
    </row>
    <row r="29" spans="1:4" ht="12.75">
      <c r="A29" s="34" t="s">
        <v>122</v>
      </c>
      <c r="B29" s="42"/>
      <c r="D29" s="42"/>
    </row>
    <row r="30" spans="1:4" ht="12.75">
      <c r="A30" s="2" t="s">
        <v>123</v>
      </c>
      <c r="B30" s="42">
        <v>66000</v>
      </c>
      <c r="D30" s="42">
        <v>66000</v>
      </c>
    </row>
    <row r="31" spans="1:4" ht="12.75">
      <c r="A31" s="2" t="s">
        <v>124</v>
      </c>
      <c r="B31" s="42">
        <v>7100</v>
      </c>
      <c r="D31" s="42">
        <v>7100</v>
      </c>
    </row>
    <row r="32" spans="1:4" ht="12.75">
      <c r="A32" s="2" t="s">
        <v>125</v>
      </c>
      <c r="B32" s="68">
        <v>74346</v>
      </c>
      <c r="D32" s="68">
        <v>66097</v>
      </c>
    </row>
    <row r="33" spans="1:4" ht="12.75">
      <c r="A33" s="34" t="s">
        <v>126</v>
      </c>
      <c r="B33" s="42">
        <f>SUM(B30:B32)</f>
        <v>147446</v>
      </c>
      <c r="D33" s="42">
        <f>SUM(D30:D32)</f>
        <v>139197</v>
      </c>
    </row>
    <row r="34" spans="2:4" ht="12.75">
      <c r="B34" s="42"/>
      <c r="D34" s="45"/>
    </row>
    <row r="35" spans="1:4" ht="12.75">
      <c r="A35" s="34" t="s">
        <v>127</v>
      </c>
      <c r="B35" s="42"/>
      <c r="D35" s="45"/>
    </row>
    <row r="36" spans="1:4" ht="12.75">
      <c r="A36" s="2" t="s">
        <v>128</v>
      </c>
      <c r="B36" s="63">
        <v>1476</v>
      </c>
      <c r="D36" s="69">
        <v>2007</v>
      </c>
    </row>
    <row r="37" spans="1:4" ht="12.75">
      <c r="A37" s="2" t="s">
        <v>129</v>
      </c>
      <c r="B37" s="64">
        <v>922</v>
      </c>
      <c r="D37" s="70">
        <v>944</v>
      </c>
    </row>
    <row r="38" spans="1:4" ht="12.75">
      <c r="A38" s="34" t="s">
        <v>130</v>
      </c>
      <c r="B38" s="71">
        <f>SUM(B36:B37)</f>
        <v>2398</v>
      </c>
      <c r="D38" s="72">
        <f>SUM(D36:D37)</f>
        <v>2951</v>
      </c>
    </row>
    <row r="39" spans="2:4" ht="12.75">
      <c r="B39" s="64"/>
      <c r="C39" s="44"/>
      <c r="D39" s="70"/>
    </row>
    <row r="40" spans="1:4" ht="12.75">
      <c r="A40" s="34" t="s">
        <v>131</v>
      </c>
      <c r="B40" s="64"/>
      <c r="D40" s="70"/>
    </row>
    <row r="41" spans="1:4" ht="15" customHeight="1">
      <c r="A41" s="2" t="s">
        <v>132</v>
      </c>
      <c r="B41" s="64">
        <v>5310</v>
      </c>
      <c r="D41" s="70">
        <v>11005</v>
      </c>
    </row>
    <row r="42" spans="1:4" ht="15" customHeight="1">
      <c r="A42" s="2" t="s">
        <v>133</v>
      </c>
      <c r="B42" s="64">
        <v>2833</v>
      </c>
      <c r="D42" s="64">
        <v>2951</v>
      </c>
    </row>
    <row r="43" spans="1:4" ht="12.75">
      <c r="A43" s="2" t="s">
        <v>128</v>
      </c>
      <c r="B43" s="64">
        <v>31182</v>
      </c>
      <c r="D43" s="70">
        <v>19500</v>
      </c>
    </row>
    <row r="44" spans="1:4" ht="12.75">
      <c r="A44" s="2" t="s">
        <v>134</v>
      </c>
      <c r="B44" s="65">
        <v>2258</v>
      </c>
      <c r="D44" s="70">
        <v>2064</v>
      </c>
    </row>
    <row r="45" spans="1:4" ht="12.75" customHeight="1">
      <c r="A45" s="34" t="s">
        <v>135</v>
      </c>
      <c r="B45" s="71">
        <f>SUM(B41:B44)</f>
        <v>41583</v>
      </c>
      <c r="D45" s="72">
        <f>SUM(D41:D44)</f>
        <v>35520</v>
      </c>
    </row>
    <row r="46" spans="1:4" ht="12.75">
      <c r="A46" s="34"/>
      <c r="B46" s="42"/>
      <c r="D46" s="42"/>
    </row>
    <row r="47" spans="1:4" ht="12.75">
      <c r="A47" s="34" t="s">
        <v>136</v>
      </c>
      <c r="B47" s="42">
        <f>B45+B38</f>
        <v>43981</v>
      </c>
      <c r="D47" s="42">
        <f>D45+D38</f>
        <v>38471</v>
      </c>
    </row>
    <row r="48" spans="1:4" ht="12.75">
      <c r="A48" s="34"/>
      <c r="B48" s="42"/>
      <c r="D48" s="42"/>
    </row>
    <row r="49" spans="1:4" ht="12.75" customHeight="1">
      <c r="A49" s="34" t="s">
        <v>137</v>
      </c>
      <c r="B49" s="67">
        <f>B47+B33</f>
        <v>191427</v>
      </c>
      <c r="D49" s="73">
        <f>D33+D47</f>
        <v>177668</v>
      </c>
    </row>
    <row r="50" spans="1:4" ht="15" customHeight="1">
      <c r="A50" s="34"/>
      <c r="D50" s="44"/>
    </row>
    <row r="51" spans="1:4" ht="15" customHeight="1">
      <c r="A51" s="34"/>
      <c r="D51" s="44"/>
    </row>
    <row r="52" ht="12.75">
      <c r="D52" s="5"/>
    </row>
    <row r="53" ht="12.75">
      <c r="A53" s="5" t="s">
        <v>138</v>
      </c>
    </row>
    <row r="54" ht="12.75">
      <c r="A54" s="5" t="s">
        <v>139</v>
      </c>
    </row>
    <row r="55" ht="12.75">
      <c r="A55" s="5" t="s">
        <v>140</v>
      </c>
    </row>
  </sheetData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2010-08-19T03:17:30Z</cp:lastPrinted>
  <dcterms:created xsi:type="dcterms:W3CDTF">1999-11-23T06:00:06Z</dcterms:created>
  <dcterms:modified xsi:type="dcterms:W3CDTF">2010-08-26T08:43:22Z</dcterms:modified>
  <cp:category/>
  <cp:version/>
  <cp:contentType/>
  <cp:contentStatus/>
  <cp:revision>2</cp:revision>
</cp:coreProperties>
</file>